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285" windowWidth="7650" windowHeight="9120" tabRatio="933" activeTab="1"/>
  </bookViews>
  <sheets>
    <sheet name="436 - Eq. de Computacion" sheetId="1" r:id="rId1"/>
    <sheet name="437 - Mobiliario" sheetId="2" r:id="rId2"/>
  </sheets>
  <definedNames>
    <definedName name="_xlnm.Print_Area" localSheetId="0">'436 - Eq. de Computacion'!$A$1:$U$15</definedName>
    <definedName name="_xlnm.Print_Area" localSheetId="1">'437 - Mobiliario'!$A$1:$R$13</definedName>
    <definedName name="_xlnm.Print_Titles" localSheetId="0">'436 - Eq. de Computacion'!$1:$4</definedName>
    <definedName name="_xlnm.Print_Titles" localSheetId="1">'437 - Mobiliario'!$1:$4</definedName>
  </definedNames>
  <calcPr fullCalcOnLoad="1"/>
</workbook>
</file>

<file path=xl/sharedStrings.xml><?xml version="1.0" encoding="utf-8"?>
<sst xmlns="http://schemas.openxmlformats.org/spreadsheetml/2006/main" count="71" uniqueCount="47">
  <si>
    <t>N° INVENTARIO</t>
  </si>
  <si>
    <t>DESCRIPCION</t>
  </si>
  <si>
    <t>ESTADO</t>
  </si>
  <si>
    <t>CONDICION DE USO</t>
  </si>
  <si>
    <t>CONDICION JURIDICA</t>
  </si>
  <si>
    <t>MODELO</t>
  </si>
  <si>
    <t>N° DE SERIE</t>
  </si>
  <si>
    <t>TITULAR</t>
  </si>
  <si>
    <t>EQUIPO DE COMPUTACION ( 436 )</t>
  </si>
  <si>
    <t>MARCA</t>
  </si>
  <si>
    <t>SAMSUNG</t>
  </si>
  <si>
    <t>MONITOR 17"</t>
  </si>
  <si>
    <t>A500@PLUS</t>
  </si>
  <si>
    <t>006</t>
  </si>
  <si>
    <t>010</t>
  </si>
  <si>
    <t>011</t>
  </si>
  <si>
    <t>015</t>
  </si>
  <si>
    <t>017</t>
  </si>
  <si>
    <t>018</t>
  </si>
  <si>
    <t>Tit.</t>
  </si>
  <si>
    <t>EST.</t>
  </si>
  <si>
    <t>12-05-436-</t>
  </si>
  <si>
    <t>12-05-437-</t>
  </si>
  <si>
    <t>AÑO DE ALTA</t>
  </si>
  <si>
    <t>VALOR TOTAL</t>
  </si>
  <si>
    <t>VALOR RESIDUAL</t>
  </si>
  <si>
    <t>DEL EJERCICIO</t>
  </si>
  <si>
    <t>ACUMULADA</t>
  </si>
  <si>
    <t>TOTAL</t>
  </si>
  <si>
    <t>VALOR ACTUAL</t>
  </si>
  <si>
    <t>AÑO AMOR.</t>
  </si>
  <si>
    <t>VIDA UTIL</t>
  </si>
  <si>
    <t>COND. DE USO</t>
  </si>
  <si>
    <t>VALOR AMORT.</t>
  </si>
  <si>
    <t xml:space="preserve">TOTAL </t>
  </si>
  <si>
    <t>COND. JUR.</t>
  </si>
  <si>
    <t>EQUIPO  DE OFICINA  Y MUEBLES ( 437 )</t>
  </si>
  <si>
    <t>N° FABRICA</t>
  </si>
  <si>
    <t>N° SERIE</t>
  </si>
  <si>
    <t>CPU</t>
  </si>
  <si>
    <t>GENERICA</t>
  </si>
  <si>
    <t>MUEBLE CON DOS PUERTAS CORREDIZAS NEGRO Y HAYA</t>
  </si>
  <si>
    <t>MUEBLE CON CUATRO ESTANTES Y DOS PUERTAS CORREDIZAS NEGRO Y HAYA</t>
  </si>
  <si>
    <t>MUEBLE DE 6 ESTANTES CON 2 CAJONES</t>
  </si>
  <si>
    <t>027</t>
  </si>
  <si>
    <t>012</t>
  </si>
  <si>
    <t>NAME 740 N</t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</si>
</sst>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[$€]* #,##0.00_-;\-[$€]* #,##0.00_-;_-[$€]* &quot;-&quot;??_-;_-@_-"/>
    <numFmt numFmtId="197" formatCode="0.0"/>
    <numFmt numFmtId="198" formatCode="0.000"/>
    <numFmt numFmtId="199" formatCode="00000"/>
    <numFmt numFmtId="200" formatCode="00000.0"/>
    <numFmt numFmtId="201" formatCode="00000.00"/>
    <numFmt numFmtId="202" formatCode="yyyy"/>
    <numFmt numFmtId="203" formatCode="_ [$$-2C0A]\ * #,##0.00_ ;_ [$$-2C0A]\ * \-#,##0.00_ ;_ [$$-2C0A]\ * &quot;-&quot;??_ ;_ @_ "/>
    <numFmt numFmtId="204" formatCode="_ &quot;$&quot;\ * #,##0.000_ ;_ &quot;$&quot;\ * \-#,##0.000_ ;_ &quot;$&quot;\ * &quot;-&quot;??_ ;_ @_ "/>
    <numFmt numFmtId="205" formatCode="[$-C0A]dddd\,\ dd&quot; de &quot;mmmm&quot; de &quot;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i/>
      <u val="single"/>
      <sz val="10"/>
      <name val="Arial Narrow"/>
      <family val="2"/>
    </font>
    <font>
      <b/>
      <i/>
      <sz val="10"/>
      <name val="Arial Narrow"/>
      <family val="2"/>
    </font>
    <font>
      <b/>
      <i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alignment/>
      <protection locked="0"/>
    </xf>
    <xf numFmtId="0" fontId="4" fillId="2" borderId="0" xfId="0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4" fontId="3" fillId="2" borderId="0" xfId="0" applyNumberFormat="1" applyFont="1" applyFill="1" applyAlignment="1">
      <alignment/>
    </xf>
    <xf numFmtId="44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0" xfId="0" applyNumberFormat="1" applyAlignment="1">
      <alignment/>
    </xf>
    <xf numFmtId="44" fontId="3" fillId="2" borderId="0" xfId="20" applyFont="1" applyFill="1" applyAlignment="1">
      <alignment/>
    </xf>
    <xf numFmtId="44" fontId="3" fillId="2" borderId="0" xfId="20" applyFont="1" applyFill="1" applyBorder="1" applyAlignment="1">
      <alignment/>
    </xf>
    <xf numFmtId="44" fontId="7" fillId="3" borderId="3" xfId="20" applyFont="1" applyFill="1" applyBorder="1" applyAlignment="1" applyProtection="1">
      <alignment horizontal="center" vertical="center" wrapText="1"/>
      <protection locked="0"/>
    </xf>
    <xf numFmtId="44" fontId="3" fillId="0" borderId="0" xfId="20" applyFont="1" applyAlignment="1">
      <alignment/>
    </xf>
    <xf numFmtId="44" fontId="11" fillId="4" borderId="3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44" fontId="3" fillId="4" borderId="3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wrapText="1"/>
    </xf>
    <xf numFmtId="0" fontId="6" fillId="0" borderId="5" xfId="0" applyFont="1" applyFill="1" applyBorder="1" applyAlignment="1">
      <alignment horizontal="right"/>
    </xf>
    <xf numFmtId="49" fontId="6" fillId="0" borderId="3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3" xfId="0" applyFont="1" applyFill="1" applyBorder="1" applyAlignment="1">
      <alignment horizontal="right"/>
    </xf>
    <xf numFmtId="0" fontId="0" fillId="0" borderId="6" xfId="0" applyFill="1" applyBorder="1" applyAlignment="1">
      <alignment/>
    </xf>
    <xf numFmtId="0" fontId="6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44" fontId="6" fillId="0" borderId="3" xfId="0" applyNumberFormat="1" applyFont="1" applyFill="1" applyBorder="1" applyAlignment="1">
      <alignment/>
    </xf>
    <xf numFmtId="49" fontId="6" fillId="0" borderId="8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3" xfId="0" applyFont="1" applyFill="1" applyBorder="1" applyAlignment="1">
      <alignment/>
    </xf>
    <xf numFmtId="44" fontId="6" fillId="0" borderId="3" xfId="20" applyFont="1" applyFill="1" applyBorder="1" applyAlignment="1">
      <alignment/>
    </xf>
    <xf numFmtId="44" fontId="3" fillId="0" borderId="3" xfId="2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right" vertical="center"/>
    </xf>
    <xf numFmtId="0" fontId="9" fillId="4" borderId="9" xfId="0" applyFont="1" applyFill="1" applyBorder="1" applyAlignment="1">
      <alignment horizontal="right"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500@PLUS" TargetMode="External" /><Relationship Id="rId2" Type="http://schemas.openxmlformats.org/officeDocument/2006/relationships/hyperlink" Target="mailto:A500@PLU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showGridLines="0" workbookViewId="0" topLeftCell="A1">
      <selection activeCell="I13" sqref="I13"/>
    </sheetView>
  </sheetViews>
  <sheetFormatPr defaultColWidth="11.421875" defaultRowHeight="12.75" outlineLevelCol="1"/>
  <cols>
    <col min="1" max="1" width="10.421875" style="0" customWidth="1"/>
    <col min="2" max="2" width="4.140625" style="0" customWidth="1"/>
    <col min="3" max="3" width="15.57421875" style="0" customWidth="1"/>
    <col min="4" max="4" width="4.57421875" style="0" customWidth="1"/>
    <col min="5" max="5" width="9.7109375" style="0" customWidth="1"/>
    <col min="6" max="6" width="10.7109375" style="0" customWidth="1"/>
    <col min="7" max="7" width="11.00390625" style="0" customWidth="1"/>
    <col min="8" max="8" width="11.28125" style="0" customWidth="1"/>
    <col min="9" max="9" width="5.140625" style="0" customWidth="1"/>
    <col min="10" max="10" width="6.57421875" style="0" customWidth="1"/>
    <col min="11" max="11" width="6.140625" style="0" customWidth="1"/>
    <col min="12" max="12" width="7.140625" style="0" customWidth="1" outlineLevel="1"/>
    <col min="13" max="13" width="7.28125" style="0" customWidth="1" outlineLevel="1"/>
    <col min="14" max="14" width="9.28125" style="23" customWidth="1" outlineLevel="1"/>
    <col min="15" max="15" width="9.00390625" style="23" customWidth="1" outlineLevel="1"/>
    <col min="16" max="16" width="10.00390625" style="23" customWidth="1" outlineLevel="1"/>
    <col min="17" max="17" width="6.00390625" style="17" customWidth="1" outlineLevel="1"/>
    <col min="18" max="18" width="8.57421875" style="23" customWidth="1" outlineLevel="1"/>
    <col min="19" max="19" width="7.8515625" style="23" customWidth="1" outlineLevel="1"/>
    <col min="20" max="20" width="7.7109375" style="23" customWidth="1" outlineLevel="1"/>
    <col min="21" max="21" width="9.8515625" style="23" customWidth="1"/>
  </cols>
  <sheetData>
    <row r="1" spans="1:21" ht="19.5" customHeight="1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  <c r="M1" s="1"/>
      <c r="N1" s="21"/>
      <c r="O1" s="21"/>
      <c r="P1" s="21"/>
      <c r="Q1" s="2"/>
      <c r="R1" s="21"/>
      <c r="S1" s="21"/>
      <c r="T1" s="21"/>
      <c r="U1" s="21"/>
    </row>
    <row r="2" spans="1:21" ht="19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  <c r="M2" s="1"/>
      <c r="N2" s="21"/>
      <c r="O2" s="21"/>
      <c r="P2" s="21"/>
      <c r="Q2" s="2"/>
      <c r="R2" s="21"/>
      <c r="S2" s="21"/>
      <c r="T2" s="21"/>
      <c r="U2" s="21"/>
    </row>
    <row r="3" spans="1:21" ht="19.5" customHeight="1">
      <c r="A3" s="1"/>
      <c r="B3" s="20"/>
      <c r="C3" s="1"/>
      <c r="D3" s="3"/>
      <c r="E3" s="3"/>
      <c r="F3" s="3"/>
      <c r="G3" s="3"/>
      <c r="H3" s="3"/>
      <c r="I3" s="2"/>
      <c r="J3" s="2"/>
      <c r="K3" s="2"/>
      <c r="L3" s="1"/>
      <c r="M3" s="1"/>
      <c r="N3" s="21"/>
      <c r="O3" s="21"/>
      <c r="P3" s="21"/>
      <c r="Q3" s="2"/>
      <c r="R3" s="21"/>
      <c r="S3" s="21"/>
      <c r="T3" s="21"/>
      <c r="U3" s="21"/>
    </row>
    <row r="4" spans="1:21" ht="39.75" customHeight="1">
      <c r="A4" s="53" t="s">
        <v>0</v>
      </c>
      <c r="B4" s="53"/>
      <c r="C4" s="10" t="s">
        <v>1</v>
      </c>
      <c r="D4" s="15" t="s">
        <v>19</v>
      </c>
      <c r="E4" s="15" t="s">
        <v>9</v>
      </c>
      <c r="F4" s="15" t="s">
        <v>5</v>
      </c>
      <c r="G4" s="15" t="s">
        <v>37</v>
      </c>
      <c r="H4" s="15" t="s">
        <v>6</v>
      </c>
      <c r="I4" s="15" t="s">
        <v>20</v>
      </c>
      <c r="J4" s="14" t="s">
        <v>32</v>
      </c>
      <c r="K4" s="14" t="s">
        <v>35</v>
      </c>
      <c r="L4" s="14" t="s">
        <v>23</v>
      </c>
      <c r="M4" s="14" t="s">
        <v>30</v>
      </c>
      <c r="N4" s="22" t="s">
        <v>24</v>
      </c>
      <c r="O4" s="22" t="s">
        <v>25</v>
      </c>
      <c r="P4" s="22" t="s">
        <v>33</v>
      </c>
      <c r="Q4" s="14" t="s">
        <v>31</v>
      </c>
      <c r="R4" s="22" t="s">
        <v>26</v>
      </c>
      <c r="S4" s="22" t="s">
        <v>27</v>
      </c>
      <c r="T4" s="22" t="s">
        <v>28</v>
      </c>
      <c r="U4" s="22" t="s">
        <v>29</v>
      </c>
    </row>
    <row r="5" spans="1:21" s="39" customFormat="1" ht="30" customHeight="1">
      <c r="A5" s="33" t="s">
        <v>21</v>
      </c>
      <c r="B5" s="34" t="s">
        <v>13</v>
      </c>
      <c r="C5" s="35" t="s">
        <v>11</v>
      </c>
      <c r="D5" s="36">
        <v>1</v>
      </c>
      <c r="E5" s="36" t="s">
        <v>10</v>
      </c>
      <c r="F5" s="36" t="s">
        <v>12</v>
      </c>
      <c r="G5" s="36"/>
      <c r="H5" s="37"/>
      <c r="I5" s="38">
        <v>1</v>
      </c>
      <c r="J5" s="38">
        <v>1</v>
      </c>
      <c r="K5" s="38">
        <v>1</v>
      </c>
      <c r="L5" s="44">
        <v>2007</v>
      </c>
      <c r="M5" s="44">
        <v>2007</v>
      </c>
      <c r="N5" s="45">
        <v>799</v>
      </c>
      <c r="O5" s="45">
        <f>N5*0.3</f>
        <v>239.7</v>
      </c>
      <c r="P5" s="45">
        <f>N5-O5</f>
        <v>559.3</v>
      </c>
      <c r="Q5" s="38">
        <v>5</v>
      </c>
      <c r="R5" s="45">
        <f>P5/Q5</f>
        <v>111.85999999999999</v>
      </c>
      <c r="S5" s="45">
        <f>(M5-L5)*R5</f>
        <v>0</v>
      </c>
      <c r="T5" s="45">
        <f>+R5+S5</f>
        <v>111.85999999999999</v>
      </c>
      <c r="U5" s="45">
        <f>N5-T5</f>
        <v>687.14</v>
      </c>
    </row>
    <row r="6" spans="1:22" s="39" customFormat="1" ht="30" customHeight="1">
      <c r="A6" s="40" t="s">
        <v>21</v>
      </c>
      <c r="B6" s="34" t="s">
        <v>14</v>
      </c>
      <c r="C6" s="35" t="s">
        <v>39</v>
      </c>
      <c r="D6" s="36">
        <v>1</v>
      </c>
      <c r="E6" s="36" t="s">
        <v>40</v>
      </c>
      <c r="F6" s="36"/>
      <c r="G6" s="36"/>
      <c r="H6" s="37"/>
      <c r="I6" s="38">
        <v>1</v>
      </c>
      <c r="J6" s="38">
        <v>1</v>
      </c>
      <c r="K6" s="38">
        <v>1</v>
      </c>
      <c r="L6" s="44">
        <v>2007</v>
      </c>
      <c r="M6" s="44">
        <v>2007</v>
      </c>
      <c r="N6" s="45">
        <v>1965</v>
      </c>
      <c r="O6" s="45">
        <f>N6*0.3</f>
        <v>589.5</v>
      </c>
      <c r="P6" s="45">
        <f>N6-O6</f>
        <v>1375.5</v>
      </c>
      <c r="Q6" s="38">
        <v>5</v>
      </c>
      <c r="R6" s="45">
        <f>P6/Q6</f>
        <v>275.1</v>
      </c>
      <c r="S6" s="45">
        <f>(M6-L6)*R6</f>
        <v>0</v>
      </c>
      <c r="T6" s="45">
        <f>+S6+R6</f>
        <v>275.1</v>
      </c>
      <c r="U6" s="45">
        <f>N6-T6</f>
        <v>1689.9</v>
      </c>
      <c r="V6" s="41"/>
    </row>
    <row r="7" spans="1:22" s="39" customFormat="1" ht="30" customHeight="1">
      <c r="A7" s="40" t="s">
        <v>21</v>
      </c>
      <c r="B7" s="34" t="s">
        <v>15</v>
      </c>
      <c r="C7" s="12" t="s">
        <v>39</v>
      </c>
      <c r="D7" s="42">
        <v>1</v>
      </c>
      <c r="E7" s="42" t="s">
        <v>40</v>
      </c>
      <c r="F7" s="42"/>
      <c r="G7" s="42"/>
      <c r="H7" s="37"/>
      <c r="I7" s="43">
        <v>1</v>
      </c>
      <c r="J7" s="43">
        <v>1</v>
      </c>
      <c r="K7" s="43">
        <v>1</v>
      </c>
      <c r="L7" s="44">
        <v>2007</v>
      </c>
      <c r="M7" s="44">
        <v>2007</v>
      </c>
      <c r="N7" s="45">
        <v>1965</v>
      </c>
      <c r="O7" s="45">
        <f>N7*0.3</f>
        <v>589.5</v>
      </c>
      <c r="P7" s="45">
        <f>N7-O7</f>
        <v>1375.5</v>
      </c>
      <c r="Q7" s="38">
        <v>5</v>
      </c>
      <c r="R7" s="45">
        <f>P7/Q7</f>
        <v>275.1</v>
      </c>
      <c r="S7" s="45">
        <f>(M7-L7)*R7</f>
        <v>0</v>
      </c>
      <c r="T7" s="45">
        <f>+S7+R7</f>
        <v>275.1</v>
      </c>
      <c r="U7" s="45">
        <f>N7-T7</f>
        <v>1689.9</v>
      </c>
      <c r="V7" s="41"/>
    </row>
    <row r="8" spans="1:21" s="39" customFormat="1" ht="30" customHeight="1">
      <c r="A8" s="33" t="s">
        <v>21</v>
      </c>
      <c r="B8" s="34" t="s">
        <v>45</v>
      </c>
      <c r="C8" s="35" t="s">
        <v>11</v>
      </c>
      <c r="D8" s="36">
        <v>1</v>
      </c>
      <c r="E8" s="36" t="s">
        <v>10</v>
      </c>
      <c r="F8" s="36" t="s">
        <v>46</v>
      </c>
      <c r="G8" s="36"/>
      <c r="H8" s="37"/>
      <c r="I8" s="38">
        <v>1</v>
      </c>
      <c r="J8" s="38">
        <v>1</v>
      </c>
      <c r="K8" s="38">
        <v>1</v>
      </c>
      <c r="L8" s="44">
        <v>2007</v>
      </c>
      <c r="M8" s="44">
        <v>2007</v>
      </c>
      <c r="N8" s="45">
        <v>799</v>
      </c>
      <c r="O8" s="45">
        <f>N8*0.3</f>
        <v>239.7</v>
      </c>
      <c r="P8" s="45">
        <f>N8-O8</f>
        <v>559.3</v>
      </c>
      <c r="Q8" s="38">
        <v>5</v>
      </c>
      <c r="R8" s="45">
        <f>P8/Q8</f>
        <v>111.85999999999999</v>
      </c>
      <c r="S8" s="45">
        <f>(M8-L8)*R8</f>
        <v>0</v>
      </c>
      <c r="T8" s="45">
        <f>+R8+S8</f>
        <v>111.85999999999999</v>
      </c>
      <c r="U8" s="45">
        <f>N8-T8</f>
        <v>687.14</v>
      </c>
    </row>
    <row r="9" spans="1:21" ht="23.25" customHeight="1">
      <c r="A9" s="54" t="s">
        <v>34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28">
        <f>SUM(N5:N8)</f>
        <v>5528</v>
      </c>
      <c r="O9" s="28">
        <f aca="true" t="shared" si="0" ref="O9:T9">SUM(O5:O8)</f>
        <v>1658.4</v>
      </c>
      <c r="P9" s="28">
        <f t="shared" si="0"/>
        <v>3869.6000000000004</v>
      </c>
      <c r="Q9" s="28"/>
      <c r="R9" s="28">
        <f t="shared" si="0"/>
        <v>773.9200000000001</v>
      </c>
      <c r="S9" s="28">
        <f t="shared" si="0"/>
        <v>0</v>
      </c>
      <c r="T9" s="28">
        <f t="shared" si="0"/>
        <v>773.9200000000001</v>
      </c>
      <c r="U9" s="28">
        <f>SUM(U5:U7)</f>
        <v>4066.94</v>
      </c>
    </row>
    <row r="14" spans="1:21" ht="12.75">
      <c r="A14" s="1"/>
      <c r="B14" s="1"/>
      <c r="C14" s="1"/>
      <c r="D14" s="3"/>
      <c r="E14" s="3"/>
      <c r="F14" s="3"/>
      <c r="G14" s="3"/>
      <c r="H14" s="3"/>
      <c r="I14" s="2"/>
      <c r="J14" s="1"/>
      <c r="K14" s="1"/>
      <c r="L14" s="1"/>
      <c r="M14" s="1"/>
      <c r="N14" s="1"/>
      <c r="O14" s="21"/>
      <c r="P14" s="21"/>
      <c r="Q14" s="21"/>
      <c r="R14" s="2"/>
      <c r="S14" s="21"/>
      <c r="T14" s="21"/>
      <c r="U14" s="21"/>
    </row>
    <row r="15" spans="1:21" ht="13.5">
      <c r="A15" s="19"/>
      <c r="B15" s="1"/>
      <c r="C15" s="6"/>
      <c r="D15" s="18"/>
      <c r="E15" s="5"/>
      <c r="F15" s="13"/>
      <c r="G15" s="13"/>
      <c r="H15" s="13"/>
      <c r="I15" s="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7" ht="12.75">
      <c r="Q17" s="23"/>
    </row>
  </sheetData>
  <mergeCells count="3">
    <mergeCell ref="A1:K1"/>
    <mergeCell ref="A4:B4"/>
    <mergeCell ref="A9:M9"/>
  </mergeCells>
  <hyperlinks>
    <hyperlink ref="F5" r:id="rId1" display="A500@PLUS"/>
    <hyperlink ref="F8" r:id="rId2" display="A500@PLUS"/>
  </hyperlinks>
  <printOptions/>
  <pageMargins left="0.71" right="0.22" top="1" bottom="0.7874015748031497" header="0" footer="0"/>
  <pageSetup horizontalDpi="300" verticalDpi="300" orientation="landscape" paperSize="5" scale="65" r:id="rId3"/>
  <headerFooter alignWithMargins="0">
    <oddFooter>&amp;L&amp;"Arial Narrow,Normal"AGENTE INVENTARIADOR 
ACLARACION DE FIRMA&amp;"Arial,Normal"
&amp;C&amp;"Arial Narrow,Normal"RESPONSABLE PATRIMONIAL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4963"/>
  <sheetViews>
    <sheetView showGridLines="0" tabSelected="1" workbookViewId="0" topLeftCell="A1">
      <selection activeCell="J8" sqref="J8"/>
    </sheetView>
  </sheetViews>
  <sheetFormatPr defaultColWidth="11.421875" defaultRowHeight="12.75" outlineLevelCol="1"/>
  <cols>
    <col min="1" max="1" width="8.7109375" style="8" customWidth="1"/>
    <col min="2" max="2" width="3.8515625" style="8" customWidth="1"/>
    <col min="3" max="3" width="28.140625" style="8" customWidth="1"/>
    <col min="4" max="4" width="8.28125" style="8" customWidth="1"/>
    <col min="5" max="5" width="5.57421875" style="9" customWidth="1"/>
    <col min="6" max="6" width="6.140625" style="9" customWidth="1"/>
    <col min="7" max="7" width="7.140625" style="9" customWidth="1"/>
    <col min="8" max="8" width="6.421875" style="9" customWidth="1"/>
    <col min="9" max="9" width="5.8515625" style="8" customWidth="1" outlineLevel="1"/>
    <col min="10" max="10" width="6.8515625" style="8" customWidth="1" outlineLevel="1"/>
    <col min="11" max="12" width="9.140625" style="27" customWidth="1" outlineLevel="1"/>
    <col min="13" max="13" width="9.7109375" style="27" customWidth="1" outlineLevel="1"/>
    <col min="14" max="14" width="6.28125" style="9" customWidth="1" outlineLevel="1"/>
    <col min="15" max="15" width="8.7109375" style="27" customWidth="1" outlineLevel="1"/>
    <col min="16" max="16" width="9.00390625" style="27" customWidth="1" outlineLevel="1"/>
    <col min="17" max="17" width="9.140625" style="27" customWidth="1" outlineLevel="1"/>
    <col min="18" max="18" width="8.8515625" style="27" customWidth="1"/>
    <col min="19" max="16384" width="11.421875" style="8" customWidth="1"/>
  </cols>
  <sheetData>
    <row r="1" spans="1:18" ht="19.5" customHeight="1">
      <c r="A1" s="52" t="s">
        <v>36</v>
      </c>
      <c r="B1" s="52"/>
      <c r="C1" s="52"/>
      <c r="D1" s="52"/>
      <c r="E1" s="52"/>
      <c r="F1" s="52"/>
      <c r="G1" s="52"/>
      <c r="H1" s="52"/>
      <c r="I1" s="1"/>
      <c r="J1" s="1"/>
      <c r="K1" s="24"/>
      <c r="L1" s="24"/>
      <c r="M1" s="24"/>
      <c r="N1" s="2"/>
      <c r="O1" s="24"/>
      <c r="P1" s="24"/>
      <c r="Q1" s="24"/>
      <c r="R1" s="24"/>
    </row>
    <row r="2" spans="1:18" ht="19.5" customHeight="1">
      <c r="A2" s="29"/>
      <c r="B2" s="29"/>
      <c r="C2" s="29"/>
      <c r="D2" s="29"/>
      <c r="E2" s="29"/>
      <c r="F2" s="29"/>
      <c r="G2" s="29"/>
      <c r="H2" s="29"/>
      <c r="I2" s="1"/>
      <c r="J2" s="1"/>
      <c r="K2" s="24"/>
      <c r="L2" s="24"/>
      <c r="M2" s="24"/>
      <c r="N2" s="2"/>
      <c r="O2" s="24"/>
      <c r="P2" s="24"/>
      <c r="Q2" s="24"/>
      <c r="R2" s="24"/>
    </row>
    <row r="3" spans="1:18" ht="19.5" customHeight="1">
      <c r="A3" s="1"/>
      <c r="B3" s="1"/>
      <c r="C3" s="1"/>
      <c r="D3" s="1"/>
      <c r="E3" s="3"/>
      <c r="F3" s="3"/>
      <c r="G3" s="3"/>
      <c r="H3" s="2"/>
      <c r="I3" s="1"/>
      <c r="J3" s="1"/>
      <c r="K3" s="24"/>
      <c r="L3" s="24"/>
      <c r="M3" s="24"/>
      <c r="N3" s="2"/>
      <c r="O3" s="24"/>
      <c r="P3" s="24"/>
      <c r="Q3" s="24"/>
      <c r="R3" s="24"/>
    </row>
    <row r="4" spans="1:18" s="11" customFormat="1" ht="39.75" customHeight="1">
      <c r="A4" s="57" t="s">
        <v>0</v>
      </c>
      <c r="B4" s="58"/>
      <c r="C4" s="10" t="s">
        <v>1</v>
      </c>
      <c r="D4" s="31" t="s">
        <v>38</v>
      </c>
      <c r="E4" s="15" t="s">
        <v>7</v>
      </c>
      <c r="F4" s="15" t="s">
        <v>2</v>
      </c>
      <c r="G4" s="16" t="s">
        <v>3</v>
      </c>
      <c r="H4" s="14" t="s">
        <v>4</v>
      </c>
      <c r="I4" s="14" t="s">
        <v>23</v>
      </c>
      <c r="J4" s="14" t="s">
        <v>30</v>
      </c>
      <c r="K4" s="26" t="s">
        <v>24</v>
      </c>
      <c r="L4" s="26" t="s">
        <v>25</v>
      </c>
      <c r="M4" s="26" t="s">
        <v>33</v>
      </c>
      <c r="N4" s="14" t="s">
        <v>31</v>
      </c>
      <c r="O4" s="26" t="s">
        <v>26</v>
      </c>
      <c r="P4" s="26" t="s">
        <v>27</v>
      </c>
      <c r="Q4" s="26" t="s">
        <v>28</v>
      </c>
      <c r="R4" s="26" t="s">
        <v>29</v>
      </c>
    </row>
    <row r="5" spans="1:18" s="47" customFormat="1" ht="30" customHeight="1">
      <c r="A5" s="33" t="s">
        <v>22</v>
      </c>
      <c r="B5" s="46" t="s">
        <v>16</v>
      </c>
      <c r="C5" s="35" t="s">
        <v>41</v>
      </c>
      <c r="D5" s="35"/>
      <c r="E5" s="36">
        <v>1</v>
      </c>
      <c r="F5" s="36">
        <v>1</v>
      </c>
      <c r="G5" s="36">
        <v>1</v>
      </c>
      <c r="H5" s="36">
        <v>1</v>
      </c>
      <c r="I5" s="48">
        <v>2007</v>
      </c>
      <c r="J5" s="44">
        <v>2007</v>
      </c>
      <c r="K5" s="49">
        <v>1099.03</v>
      </c>
      <c r="L5" s="50">
        <f>K5*0.25</f>
        <v>274.7575</v>
      </c>
      <c r="M5" s="50">
        <f>K5-L5</f>
        <v>824.2725</v>
      </c>
      <c r="N5" s="51">
        <v>5</v>
      </c>
      <c r="O5" s="50">
        <f>M5/N5</f>
        <v>164.8545</v>
      </c>
      <c r="P5" s="50">
        <f>(I5-J5)*(M5/N5)</f>
        <v>0</v>
      </c>
      <c r="Q5" s="50">
        <f>O5+P5</f>
        <v>164.8545</v>
      </c>
      <c r="R5" s="50">
        <f>K5-Q5</f>
        <v>934.1754999999999</v>
      </c>
    </row>
    <row r="6" spans="1:18" s="47" customFormat="1" ht="30" customHeight="1">
      <c r="A6" s="33" t="s">
        <v>22</v>
      </c>
      <c r="B6" s="46" t="s">
        <v>17</v>
      </c>
      <c r="C6" s="35" t="s">
        <v>41</v>
      </c>
      <c r="D6" s="35"/>
      <c r="E6" s="36">
        <v>1</v>
      </c>
      <c r="F6" s="36">
        <v>1</v>
      </c>
      <c r="G6" s="36">
        <v>1</v>
      </c>
      <c r="H6" s="36">
        <v>1</v>
      </c>
      <c r="I6" s="48">
        <v>2007</v>
      </c>
      <c r="J6" s="44">
        <v>2007</v>
      </c>
      <c r="K6" s="49">
        <v>1099.03</v>
      </c>
      <c r="L6" s="50">
        <f>K6*0.25</f>
        <v>274.7575</v>
      </c>
      <c r="M6" s="50">
        <f>K6-L6</f>
        <v>824.2725</v>
      </c>
      <c r="N6" s="51">
        <v>5</v>
      </c>
      <c r="O6" s="50">
        <f>M6/N6</f>
        <v>164.8545</v>
      </c>
      <c r="P6" s="50">
        <f>(I6-J6)*(M6/N6)</f>
        <v>0</v>
      </c>
      <c r="Q6" s="50">
        <f>O6+P6</f>
        <v>164.8545</v>
      </c>
      <c r="R6" s="50">
        <f>K6-Q6</f>
        <v>934.1754999999999</v>
      </c>
    </row>
    <row r="7" spans="1:18" s="47" customFormat="1" ht="30" customHeight="1">
      <c r="A7" s="33" t="s">
        <v>22</v>
      </c>
      <c r="B7" s="46" t="s">
        <v>18</v>
      </c>
      <c r="C7" s="35" t="s">
        <v>42</v>
      </c>
      <c r="D7" s="35"/>
      <c r="E7" s="36">
        <v>1</v>
      </c>
      <c r="F7" s="36">
        <v>1</v>
      </c>
      <c r="G7" s="36">
        <v>1</v>
      </c>
      <c r="H7" s="36">
        <v>1</v>
      </c>
      <c r="I7" s="48">
        <v>2007</v>
      </c>
      <c r="J7" s="44">
        <v>2007</v>
      </c>
      <c r="K7" s="49">
        <v>1084.24</v>
      </c>
      <c r="L7" s="50">
        <f>K7*0.25</f>
        <v>271.06</v>
      </c>
      <c r="M7" s="50">
        <f>K7-L7</f>
        <v>813.1800000000001</v>
      </c>
      <c r="N7" s="51">
        <v>5</v>
      </c>
      <c r="O7" s="50">
        <f>M7/N7</f>
        <v>162.63600000000002</v>
      </c>
      <c r="P7" s="50">
        <f>(I7-J7)*(M7/N7)</f>
        <v>0</v>
      </c>
      <c r="Q7" s="50">
        <f>O7+P7</f>
        <v>162.63600000000002</v>
      </c>
      <c r="R7" s="50">
        <f>K7-Q7</f>
        <v>921.604</v>
      </c>
    </row>
    <row r="8" spans="1:18" s="47" customFormat="1" ht="30" customHeight="1">
      <c r="A8" s="33" t="s">
        <v>22</v>
      </c>
      <c r="B8" s="46" t="s">
        <v>44</v>
      </c>
      <c r="C8" s="35" t="s">
        <v>43</v>
      </c>
      <c r="D8" s="35"/>
      <c r="E8" s="36">
        <v>1</v>
      </c>
      <c r="F8" s="36">
        <v>1</v>
      </c>
      <c r="G8" s="36">
        <v>1</v>
      </c>
      <c r="H8" s="36">
        <v>1</v>
      </c>
      <c r="I8" s="48">
        <v>2007</v>
      </c>
      <c r="J8" s="44">
        <v>2007</v>
      </c>
      <c r="K8" s="49">
        <v>2645.55</v>
      </c>
      <c r="L8" s="50">
        <f>K8*0.25</f>
        <v>661.3875</v>
      </c>
      <c r="M8" s="50">
        <f>K8-L8</f>
        <v>1984.1625000000001</v>
      </c>
      <c r="N8" s="51">
        <v>5</v>
      </c>
      <c r="O8" s="50">
        <f>M8/N8</f>
        <v>396.83250000000004</v>
      </c>
      <c r="P8" s="50">
        <f>(I8-J8)*(M8/N8)</f>
        <v>0</v>
      </c>
      <c r="Q8" s="50">
        <f>O8+P8</f>
        <v>396.83250000000004</v>
      </c>
      <c r="R8" s="50">
        <f>K8-Q8</f>
        <v>2248.7175</v>
      </c>
    </row>
    <row r="9" spans="1:18" ht="25.5" customHeight="1">
      <c r="A9" s="55" t="s">
        <v>28</v>
      </c>
      <c r="B9" s="56"/>
      <c r="C9" s="56"/>
      <c r="D9" s="56"/>
      <c r="E9" s="56"/>
      <c r="F9" s="56"/>
      <c r="G9" s="56"/>
      <c r="H9" s="56"/>
      <c r="I9" s="56"/>
      <c r="J9" s="56"/>
      <c r="K9" s="30">
        <f>SUM(K5:K8)</f>
        <v>5927.85</v>
      </c>
      <c r="L9" s="30">
        <f>SUM(L5:L8)</f>
        <v>1481.9625</v>
      </c>
      <c r="M9" s="30">
        <f>SUM(M5:M8)</f>
        <v>4445.887500000001</v>
      </c>
      <c r="N9" s="30"/>
      <c r="O9" s="30">
        <f>SUM(O5:O8)</f>
        <v>889.1775</v>
      </c>
      <c r="P9" s="30">
        <f>SUM(P5:P8)</f>
        <v>0</v>
      </c>
      <c r="Q9" s="30">
        <f>SUM(Q5:Q8)</f>
        <v>889.1775</v>
      </c>
      <c r="R9" s="30">
        <f>SUM(R5:R8)</f>
        <v>5038.672500000001</v>
      </c>
    </row>
    <row r="10" spans="1:18" ht="13.5">
      <c r="A10" s="19"/>
      <c r="B10" s="1"/>
      <c r="C10" s="6"/>
      <c r="D10" s="6"/>
      <c r="E10" s="6"/>
      <c r="F10" s="4"/>
      <c r="G10" s="13"/>
      <c r="H10" s="4"/>
      <c r="I10" s="13"/>
      <c r="J10" s="13"/>
      <c r="K10" s="25"/>
      <c r="L10" s="25"/>
      <c r="M10" s="25"/>
      <c r="N10" s="7"/>
      <c r="O10" s="25"/>
      <c r="P10" s="25"/>
      <c r="Q10" s="25"/>
      <c r="R10" s="25"/>
    </row>
    <row r="11" spans="1:18" ht="13.5">
      <c r="A11" s="19"/>
      <c r="B11" s="1"/>
      <c r="C11" s="6"/>
      <c r="D11" s="6"/>
      <c r="E11" s="6"/>
      <c r="F11" s="4"/>
      <c r="G11" s="13"/>
      <c r="H11" s="4"/>
      <c r="I11" s="13"/>
      <c r="J11" s="13"/>
      <c r="K11" s="25"/>
      <c r="L11" s="25"/>
      <c r="M11" s="25"/>
      <c r="N11" s="7"/>
      <c r="O11" s="25"/>
      <c r="P11" s="25"/>
      <c r="Q11" s="25"/>
      <c r="R11" s="25"/>
    </row>
    <row r="12" spans="1:18" ht="13.5">
      <c r="A12" s="19"/>
      <c r="B12" s="1"/>
      <c r="C12" s="6"/>
      <c r="D12" s="6"/>
      <c r="E12" s="6"/>
      <c r="F12" s="4"/>
      <c r="G12" s="13"/>
      <c r="H12" s="4"/>
      <c r="I12" s="13"/>
      <c r="J12" s="13"/>
      <c r="K12" s="25"/>
      <c r="L12" s="25"/>
      <c r="M12" s="25"/>
      <c r="N12" s="7"/>
      <c r="O12" s="25"/>
      <c r="P12" s="25"/>
      <c r="Q12" s="25"/>
      <c r="R12" s="25"/>
    </row>
    <row r="16" spans="2:18" ht="12.75">
      <c r="B16" s="27"/>
      <c r="C16" s="27"/>
      <c r="D16" s="27"/>
      <c r="F16" s="27"/>
      <c r="G16" s="27"/>
      <c r="H16" s="27"/>
      <c r="I16" s="1"/>
      <c r="K16" s="8"/>
      <c r="L16" s="8"/>
      <c r="M16" s="8"/>
      <c r="N16" s="8"/>
      <c r="O16" s="8"/>
      <c r="P16" s="8"/>
      <c r="Q16" s="8"/>
      <c r="R16" s="8"/>
    </row>
    <row r="17" spans="2:18" ht="30.75" customHeight="1">
      <c r="B17" s="27"/>
      <c r="C17" s="27"/>
      <c r="D17" s="27"/>
      <c r="F17" s="27"/>
      <c r="G17" s="27"/>
      <c r="H17" s="27"/>
      <c r="I17" s="1"/>
      <c r="K17" s="8"/>
      <c r="L17" s="8"/>
      <c r="M17" s="8"/>
      <c r="N17" s="8"/>
      <c r="O17" s="8"/>
      <c r="P17" s="8"/>
      <c r="Q17" s="8"/>
      <c r="R17" s="8"/>
    </row>
    <row r="64963" spans="3:4" ht="13.5">
      <c r="C64963" s="12"/>
      <c r="D64963" s="32"/>
    </row>
  </sheetData>
  <mergeCells count="3">
    <mergeCell ref="A1:H1"/>
    <mergeCell ref="A9:J9"/>
    <mergeCell ref="A4:B4"/>
  </mergeCells>
  <printOptions horizontalCentered="1"/>
  <pageMargins left="0.75" right="0.75" top="0.61" bottom="0.8267716535433072" header="0.15748031496062992" footer="0"/>
  <pageSetup horizontalDpi="300" verticalDpi="300" orientation="landscape" paperSize="5" scale="75" r:id="rId1"/>
  <headerFooter alignWithMargins="0">
    <oddFooter>&amp;L&amp;"Arial Narrow,Normal"AGENTE INVENTARIADOR 
ACLARACION DE DE FIRMA&amp;C&amp;"Arial Narrow,Normal"RESPONSABLE PATRIMONIAL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2007-08-13T14:17:18Z</cp:lastPrinted>
  <dcterms:created xsi:type="dcterms:W3CDTF">2004-09-19T02:02:51Z</dcterms:created>
  <dcterms:modified xsi:type="dcterms:W3CDTF">2007-08-13T14:17:27Z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